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EA Treasurer\2023 Area Treasurer Records\"/>
    </mc:Choice>
  </mc:AlternateContent>
  <xr:revisionPtr revIDLastSave="0" documentId="13_ncr:1_{CEF8BF62-803E-42FD-A556-507F7CA005CC}" xr6:coauthVersionLast="47" xr6:coauthVersionMax="47" xr10:uidLastSave="{00000000-0000-0000-0000-000000000000}"/>
  <bookViews>
    <workbookView xWindow="-120" yWindow="-120" windowWidth="20730" windowHeight="11160" xr2:uid="{1FE1C868-A8C5-483A-8BDE-8A4B9A3A39A9}"/>
  </bookViews>
  <sheets>
    <sheet name="23-24 Proposed Budget" sheetId="1" r:id="rId1"/>
    <sheet name="Voting Items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F18" i="1"/>
  <c r="F35" i="1" l="1"/>
  <c r="F34" i="1"/>
  <c r="F33" i="1"/>
  <c r="F26" i="1" l="1"/>
  <c r="F22" i="1"/>
  <c r="F30" i="1"/>
  <c r="F27" i="1"/>
  <c r="F23" i="1"/>
  <c r="F20" i="1"/>
  <c r="F13" i="1"/>
  <c r="F4" i="1"/>
  <c r="F5" i="1"/>
  <c r="F3" i="1"/>
  <c r="E37" i="1"/>
  <c r="D25" i="1"/>
  <c r="F25" i="1" s="1"/>
  <c r="D17" i="1"/>
  <c r="D12" i="1"/>
  <c r="F12" i="1" s="1"/>
  <c r="D9" i="1"/>
  <c r="D8" i="1"/>
  <c r="D7" i="1"/>
  <c r="D10" i="1" l="1"/>
  <c r="F8" i="1"/>
  <c r="F9" i="1"/>
  <c r="F7" i="1"/>
  <c r="E38" i="1"/>
  <c r="F37" i="1"/>
  <c r="D37" i="1"/>
  <c r="F10" i="1" l="1"/>
  <c r="F38" i="1" s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 Dennis</author>
    <author>Patricia Dennis</author>
  </authors>
  <commentList>
    <comment ref="F4" authorId="0" shapeId="0" xr:uid="{B9F2DF67-B645-4B9E-A5B1-B8D0102E0D1A}">
      <text>
        <r>
          <rPr>
            <b/>
            <sz val="9"/>
            <color indexed="81"/>
            <rFont val="Tahoma"/>
            <family val="2"/>
          </rPr>
          <t>Pat Dennis:</t>
        </r>
        <r>
          <rPr>
            <sz val="9"/>
            <color indexed="81"/>
            <rFont val="Tahoma"/>
            <family val="2"/>
          </rPr>
          <t xml:space="preserve">
Used 2022 and 10% increase
</t>
        </r>
      </text>
    </comment>
    <comment ref="B12" authorId="0" shapeId="0" xr:uid="{A7020DEF-10C8-4D13-9934-1DCDF31D38D9}">
      <text>
        <r>
          <rPr>
            <b/>
            <sz val="9"/>
            <color indexed="81"/>
            <rFont val="Tahoma"/>
            <family val="2"/>
          </rPr>
          <t>Pat Dennis:</t>
        </r>
        <r>
          <rPr>
            <sz val="9"/>
            <color indexed="81"/>
            <rFont val="Tahoma"/>
            <family val="2"/>
          </rPr>
          <t xml:space="preserve">
Jane Spring Assembly Copies $12.84
</t>
        </r>
      </text>
    </comment>
    <comment ref="B14" authorId="1" shapeId="0" xr:uid="{90C2E4EE-4769-4614-BD34-2680EDE0D6B5}">
      <text>
        <r>
          <rPr>
            <b/>
            <sz val="9"/>
            <color indexed="81"/>
            <rFont val="Tahoma"/>
            <family val="2"/>
          </rPr>
          <t>Patricia Dennis:</t>
        </r>
        <r>
          <rPr>
            <sz val="9"/>
            <color indexed="81"/>
            <rFont val="Tahoma"/>
            <family val="2"/>
          </rPr>
          <t xml:space="preserve">
34 @ $20 = 680 in 2022 for three years or $226 - annualized</t>
        </r>
      </text>
    </comment>
    <comment ref="E14" authorId="1" shapeId="0" xr:uid="{18F4511A-B88B-4271-8E67-07A1E3EC65C4}">
      <text>
        <r>
          <rPr>
            <b/>
            <sz val="9"/>
            <color indexed="81"/>
            <rFont val="Tahoma"/>
            <family val="2"/>
          </rPr>
          <t>Patricia Dennis:</t>
        </r>
        <r>
          <rPr>
            <sz val="9"/>
            <color indexed="81"/>
            <rFont val="Tahoma"/>
            <family val="2"/>
          </rPr>
          <t xml:space="preserve">
Paid in 2022, this is an annualized amount
</t>
        </r>
      </text>
    </comment>
    <comment ref="E15" authorId="1" shapeId="0" xr:uid="{B8B89B2C-9DAC-4E40-B70A-CA643111946B}">
      <text>
        <r>
          <rPr>
            <b/>
            <sz val="9"/>
            <color indexed="81"/>
            <rFont val="Tahoma"/>
            <family val="2"/>
          </rPr>
          <t>Patricia Dennis:</t>
        </r>
        <r>
          <rPr>
            <sz val="9"/>
            <color indexed="81"/>
            <rFont val="Tahoma"/>
            <family val="2"/>
          </rPr>
          <t xml:space="preserve">
$80 is annual cost $500 is a three year cost
</t>
        </r>
      </text>
    </comment>
    <comment ref="E22" authorId="1" shapeId="0" xr:uid="{9F61CE4E-36DC-4271-812C-C9A0E96ED598}">
      <text>
        <r>
          <rPr>
            <b/>
            <sz val="9"/>
            <color indexed="81"/>
            <rFont val="Tahoma"/>
            <family val="2"/>
          </rPr>
          <t>Patricia Dennis:</t>
        </r>
        <r>
          <rPr>
            <sz val="9"/>
            <color indexed="81"/>
            <rFont val="Tahoma"/>
            <family val="2"/>
          </rPr>
          <t xml:space="preserve">
Pending Payment to Ked
</t>
        </r>
      </text>
    </comment>
    <comment ref="D30" authorId="1" shapeId="0" xr:uid="{DDBEFD1E-8FFD-4CCE-93A5-7B5F79FCAC02}">
      <text>
        <r>
          <rPr>
            <b/>
            <sz val="9"/>
            <color indexed="81"/>
            <rFont val="Tahoma"/>
            <family val="2"/>
          </rPr>
          <t>Patricia Dennis:</t>
        </r>
        <r>
          <rPr>
            <sz val="9"/>
            <color indexed="81"/>
            <rFont val="Tahoma"/>
            <family val="2"/>
          </rPr>
          <t xml:space="preserve">
This will be paid in same fiscal year as the event. There was no charge in late 2020 for the virtual 2021 conference.
</t>
        </r>
      </text>
    </comment>
    <comment ref="E30" authorId="1" shapeId="0" xr:uid="{69A2366C-D377-4CEF-907F-1254E9C002C1}">
      <text>
        <r>
          <rPr>
            <b/>
            <sz val="9"/>
            <color indexed="81"/>
            <rFont val="Tahoma"/>
            <family val="2"/>
          </rPr>
          <t>Patricia Dennis:</t>
        </r>
        <r>
          <rPr>
            <sz val="9"/>
            <color indexed="81"/>
            <rFont val="Tahoma"/>
            <family val="2"/>
          </rPr>
          <t xml:space="preserve">
This will be paid in same fiscal year as the event. There was no charge in late 2020 for the virtual 2021 conference.
</t>
        </r>
      </text>
    </comment>
    <comment ref="B32" authorId="0" shapeId="0" xr:uid="{8A3A9164-34E0-4090-ADBA-64940B17B06B}">
      <text>
        <r>
          <rPr>
            <b/>
            <sz val="9"/>
            <color indexed="81"/>
            <rFont val="Tahoma"/>
            <charset val="1"/>
          </rPr>
          <t>Pat Dennis:</t>
        </r>
        <r>
          <rPr>
            <sz val="9"/>
            <color indexed="81"/>
            <rFont val="Tahoma"/>
            <charset val="1"/>
          </rPr>
          <t xml:space="preserve">
Held in Salt Lake City
</t>
        </r>
      </text>
    </comment>
  </commentList>
</comments>
</file>

<file path=xl/sharedStrings.xml><?xml version="1.0" encoding="utf-8"?>
<sst xmlns="http://schemas.openxmlformats.org/spreadsheetml/2006/main" count="89" uniqueCount="72">
  <si>
    <t>Income:</t>
  </si>
  <si>
    <t>Actual</t>
  </si>
  <si>
    <t>Budget</t>
  </si>
  <si>
    <t>Spring 3/2023</t>
  </si>
  <si>
    <t>Fall 9/2023</t>
  </si>
  <si>
    <t>Delegate's Day 2023</t>
  </si>
  <si>
    <t>Other Sponsored Events (USAW)</t>
  </si>
  <si>
    <t>Group Donations</t>
  </si>
  <si>
    <t>District  Donations</t>
  </si>
  <si>
    <t>Seventh Tradition</t>
  </si>
  <si>
    <t>Expenses:</t>
  </si>
  <si>
    <t>Area World Service Officers'</t>
  </si>
  <si>
    <t>Area Coordinators</t>
  </si>
  <si>
    <t>3yr- annualized</t>
  </si>
  <si>
    <t>BCI AMIAS Background Checks</t>
  </si>
  <si>
    <t>Web Site - Blue Host</t>
  </si>
  <si>
    <t>Check Order</t>
  </si>
  <si>
    <t>Supplies</t>
  </si>
  <si>
    <t>Insurance</t>
  </si>
  <si>
    <t>Guideline Committee</t>
  </si>
  <si>
    <t>UCC Corp Renewal Fee</t>
  </si>
  <si>
    <t>Drop Box</t>
  </si>
  <si>
    <t>Zoom Account</t>
  </si>
  <si>
    <t>Conference Expenses:</t>
  </si>
  <si>
    <t>Spring</t>
  </si>
  <si>
    <t>Fall</t>
  </si>
  <si>
    <t>Delegate's Day</t>
  </si>
  <si>
    <t>Other Sponsored Events:</t>
  </si>
  <si>
    <t>(USAW)</t>
  </si>
  <si>
    <t>Utah Area Social -Seed Money</t>
  </si>
  <si>
    <t>(WSC)</t>
  </si>
  <si>
    <t>World Service Conference  Equalized Expense ($300 Delegate)</t>
  </si>
  <si>
    <t>(WSO)</t>
  </si>
  <si>
    <t>Donation as Voted</t>
  </si>
  <si>
    <t>(SWRDM)</t>
  </si>
  <si>
    <t>S W Regional Delegate's Mtg</t>
  </si>
  <si>
    <t>Delegate</t>
  </si>
  <si>
    <t>Alternate Delegate</t>
  </si>
  <si>
    <t>Area Chair</t>
  </si>
  <si>
    <t>Past Delegates</t>
  </si>
  <si>
    <t>Net Income/Loss:</t>
  </si>
  <si>
    <t>Y/N</t>
  </si>
  <si>
    <t>2023-2024 Proposed Budget</t>
  </si>
  <si>
    <t xml:space="preserve">Vote to donate $250 to WSO </t>
  </si>
  <si>
    <t>(AREA)</t>
  </si>
  <si>
    <t>Used 2022 with 10% increase</t>
  </si>
  <si>
    <t>Applied 5% increase to Actual numbers</t>
  </si>
  <si>
    <t>Completed will remove from Budget</t>
  </si>
  <si>
    <t>Estimate</t>
  </si>
  <si>
    <t>2020 -All flying SWRDM times 30%</t>
  </si>
  <si>
    <t>$2,069 is the Equalized plus $300. Full Amount is $2,527.68 Vote to pay the full</t>
  </si>
  <si>
    <t>Utah Area Al-Anon October 1, 2023 thru September 30, 2024 Budget Items to Vote on:</t>
  </si>
  <si>
    <t>Vote to purchase new Sound Equipment $2,500 very rough estimate, includes Computer Blue Tooth Compatable for $1,800 - $2,000. Includes 10 Year Warranty, Assistanc Transfering Files, and all software. PC Laptops does not sell Speakers, Microphone or Projectors. A search on line put sthose items between $500-$750, depending on the quality.</t>
  </si>
  <si>
    <t>Actual Spend and Proposed Budget for 10/01/2022 thru 9/30/2023</t>
  </si>
  <si>
    <t>Projection Approach:</t>
  </si>
  <si>
    <t>Havde plenty - removing line item</t>
  </si>
  <si>
    <t xml:space="preserve">Good on Stamps will include future checks </t>
  </si>
  <si>
    <t>Applied 5% increase to Actual Spend</t>
  </si>
  <si>
    <t>Applied 10% increase to Actual Spend</t>
  </si>
  <si>
    <t>IRS Renewal Reinstate EIN</t>
  </si>
  <si>
    <t>Used 2022 Spend with 10% increase</t>
  </si>
  <si>
    <t>No longer Required, remove from Budget</t>
  </si>
  <si>
    <t>To be Voted on</t>
  </si>
  <si>
    <t>(VOTE)</t>
  </si>
  <si>
    <t>Standard Fee</t>
  </si>
  <si>
    <t>Three year subscription</t>
  </si>
  <si>
    <t>Items to Vote On:</t>
  </si>
  <si>
    <t>Do we have the funds for Area Chair to go to SWRDM</t>
  </si>
  <si>
    <t>TBD</t>
  </si>
  <si>
    <t>Total or Projected Income:</t>
  </si>
  <si>
    <t>Total or Projected Expenses:</t>
  </si>
  <si>
    <t>BCI is changing to electronic fingerprints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</si>
</sst>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B6D7A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B6D7A8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D0E0E3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44" fontId="4" fillId="0" borderId="1" xfId="0" applyNumberFormat="1" applyFont="1" applyBorder="1"/>
    <xf numFmtId="0" fontId="4" fillId="0" borderId="0" xfId="0" applyFont="1" applyAlignment="1">
      <alignment horizontal="left"/>
    </xf>
    <xf numFmtId="7" fontId="4" fillId="0" borderId="1" xfId="1" applyNumberFormat="1" applyFont="1" applyBorder="1"/>
    <xf numFmtId="44" fontId="4" fillId="0" borderId="1" xfId="1" applyFont="1" applyBorder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4" fontId="4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/>
    <xf numFmtId="44" fontId="0" fillId="0" borderId="2" xfId="0" applyNumberFormat="1" applyBorder="1"/>
    <xf numFmtId="44" fontId="0" fillId="0" borderId="2" xfId="1" applyFont="1" applyBorder="1"/>
    <xf numFmtId="0" fontId="0" fillId="0" borderId="0" xfId="0" applyAlignment="1">
      <alignment wrapText="1"/>
    </xf>
    <xf numFmtId="44" fontId="4" fillId="0" borderId="4" xfId="0" applyNumberFormat="1" applyFont="1" applyBorder="1"/>
    <xf numFmtId="44" fontId="4" fillId="0" borderId="3" xfId="0" applyNumberFormat="1" applyFont="1" applyBorder="1"/>
    <xf numFmtId="0" fontId="0" fillId="0" borderId="6" xfId="0" applyBorder="1"/>
    <xf numFmtId="0" fontId="4" fillId="4" borderId="6" xfId="0" applyFont="1" applyFill="1" applyBorder="1" applyAlignment="1">
      <alignment horizontal="left"/>
    </xf>
    <xf numFmtId="44" fontId="4" fillId="4" borderId="7" xfId="0" applyNumberFormat="1" applyFont="1" applyFill="1" applyBorder="1"/>
    <xf numFmtId="44" fontId="4" fillId="4" borderId="8" xfId="1" applyFont="1" applyFill="1" applyBorder="1"/>
    <xf numFmtId="44" fontId="4" fillId="4" borderId="7" xfId="1" applyFont="1" applyFill="1" applyBorder="1"/>
    <xf numFmtId="44" fontId="0" fillId="0" borderId="9" xfId="0" applyNumberFormat="1" applyBorder="1"/>
    <xf numFmtId="0" fontId="0" fillId="0" borderId="10" xfId="0" applyBorder="1"/>
    <xf numFmtId="44" fontId="0" fillId="0" borderId="9" xfId="1" applyFont="1" applyBorder="1"/>
    <xf numFmtId="0" fontId="4" fillId="9" borderId="6" xfId="0" applyFont="1" applyFill="1" applyBorder="1"/>
    <xf numFmtId="44" fontId="3" fillId="9" borderId="7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12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10" xfId="0" applyFont="1" applyBorder="1" applyAlignment="1">
      <alignment horizontal="left"/>
    </xf>
    <xf numFmtId="0" fontId="3" fillId="10" borderId="13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6" xfId="0" applyFont="1" applyBorder="1"/>
    <xf numFmtId="0" fontId="2" fillId="0" borderId="5" xfId="0" applyFont="1" applyBorder="1"/>
    <xf numFmtId="0" fontId="2" fillId="7" borderId="14" xfId="0" applyFont="1" applyFill="1" applyBorder="1"/>
    <xf numFmtId="0" fontId="15" fillId="3" borderId="11" xfId="0" applyFont="1" applyFill="1" applyBorder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6" borderId="2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right"/>
    </xf>
    <xf numFmtId="0" fontId="10" fillId="0" borderId="2" xfId="0" applyFont="1" applyBorder="1" applyAlignment="1">
      <alignment wrapText="1"/>
    </xf>
    <xf numFmtId="0" fontId="4" fillId="0" borderId="2" xfId="0" applyFont="1" applyBorder="1" applyAlignment="1">
      <alignment horizontal="left" indent="1"/>
    </xf>
    <xf numFmtId="0" fontId="4" fillId="0" borderId="9" xfId="0" applyFont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right"/>
    </xf>
    <xf numFmtId="0" fontId="7" fillId="5" borderId="6" xfId="0" applyFont="1" applyFill="1" applyBorder="1"/>
    <xf numFmtId="44" fontId="7" fillId="5" borderId="8" xfId="0" applyNumberFormat="1" applyFont="1" applyFill="1" applyBorder="1"/>
    <xf numFmtId="44" fontId="7" fillId="5" borderId="7" xfId="0" applyNumberFormat="1" applyFont="1" applyFill="1" applyBorder="1"/>
    <xf numFmtId="0" fontId="4" fillId="0" borderId="9" xfId="0" applyFont="1" applyBorder="1" applyAlignment="1">
      <alignment horizontal="left" indent="1"/>
    </xf>
    <xf numFmtId="44" fontId="3" fillId="9" borderId="16" xfId="0" applyNumberFormat="1" applyFont="1" applyFill="1" applyBorder="1"/>
    <xf numFmtId="0" fontId="3" fillId="8" borderId="15" xfId="0" applyFont="1" applyFill="1" applyBorder="1" applyAlignment="1">
      <alignment horizontal="right"/>
    </xf>
    <xf numFmtId="0" fontId="4" fillId="8" borderId="6" xfId="0" applyFont="1" applyFill="1" applyBorder="1"/>
    <xf numFmtId="44" fontId="4" fillId="8" borderId="8" xfId="0" applyNumberFormat="1" applyFont="1" applyFill="1" applyBorder="1"/>
    <xf numFmtId="44" fontId="0" fillId="12" borderId="17" xfId="1" applyFont="1" applyFill="1" applyBorder="1"/>
    <xf numFmtId="44" fontId="3" fillId="9" borderId="18" xfId="0" applyNumberFormat="1" applyFont="1" applyFill="1" applyBorder="1"/>
    <xf numFmtId="0" fontId="3" fillId="9" borderId="15" xfId="0" applyFont="1" applyFill="1" applyBorder="1" applyAlignment="1">
      <alignment horizontal="right"/>
    </xf>
    <xf numFmtId="44" fontId="0" fillId="0" borderId="14" xfId="0" applyNumberFormat="1" applyBorder="1"/>
    <xf numFmtId="44" fontId="4" fillId="0" borderId="19" xfId="0" applyNumberFormat="1" applyFont="1" applyBorder="1"/>
    <xf numFmtId="0" fontId="15" fillId="11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right"/>
    </xf>
    <xf numFmtId="0" fontId="16" fillId="2" borderId="20" xfId="0" applyFont="1" applyFill="1" applyBorder="1" applyAlignment="1">
      <alignment horizontal="center" vertical="center"/>
    </xf>
    <xf numFmtId="0" fontId="17" fillId="0" borderId="6" xfId="0" applyFont="1" applyBorder="1"/>
    <xf numFmtId="0" fontId="17" fillId="0" borderId="1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Treasurer/2022%20Area%20Treasurer%20Records/Utah%20Area%2010-1-21%20thru%209-30-22%20Finan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Utah%20Area%2010-1-22%20thru%209-30-23%20Finan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Treasurer/2020%20Area%20Treasurer%20Records/AREA%20ACCOUNTING%20-%202020-08-20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 Group Donations"/>
      <sheetName val="Proposed Budget 21-22"/>
      <sheetName val="Check Register 21-22 "/>
      <sheetName val="Sheet1"/>
      <sheetName val="Balance Sheet"/>
      <sheetName val="FINAL P&amp;L 2021"/>
      <sheetName val="VENMO ZELLE Transactions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794.25</v>
          </cell>
        </row>
        <row r="29">
          <cell r="D29">
            <v>1157.99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 Group Donations"/>
      <sheetName val="Approved Budget 22-23"/>
      <sheetName val="Check Register 22-23 "/>
      <sheetName val="VENMO Zelle transactions"/>
      <sheetName val="Balance Sheet"/>
      <sheetName val="Final P&amp;L 2022"/>
    </sheetNames>
    <sheetDataSet>
      <sheetData sheetId="0">
        <row r="77">
          <cell r="AG77">
            <v>4051.35</v>
          </cell>
          <cell r="AH77">
            <v>5000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020"/>
      <sheetName val="2020 Check Register"/>
      <sheetName val="2020 Paid Expenses"/>
      <sheetName val="2020 Income"/>
      <sheetName val="2020 Group Donations"/>
      <sheetName val="2020 PayPal Account"/>
      <sheetName val="2020 Approved Budget"/>
      <sheetName val="2020 Kevins Proposed Budget"/>
    </sheetNames>
    <sheetDataSet>
      <sheetData sheetId="0"/>
      <sheetData sheetId="1"/>
      <sheetData sheetId="2">
        <row r="36">
          <cell r="C36">
            <v>725</v>
          </cell>
        </row>
        <row r="37">
          <cell r="C37">
            <v>1466.8</v>
          </cell>
        </row>
        <row r="38">
          <cell r="C38">
            <v>1011.05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CC5B-7B9D-4D4B-928E-A1EE3B80E7B4}">
  <dimension ref="A1:G41"/>
  <sheetViews>
    <sheetView tabSelected="1" topLeftCell="A33" zoomScaleNormal="100" workbookViewId="0">
      <selection activeCell="G14" sqref="G14"/>
    </sheetView>
  </sheetViews>
  <sheetFormatPr defaultRowHeight="15" x14ac:dyDescent="0.25"/>
  <cols>
    <col min="1" max="1" width="10.5703125" style="2" customWidth="1"/>
    <col min="2" max="2" width="29" customWidth="1"/>
    <col min="3" max="3" width="3.28515625" customWidth="1"/>
    <col min="4" max="5" width="14.42578125" customWidth="1"/>
    <col min="6" max="6" width="14.85546875" customWidth="1"/>
    <col min="7" max="7" width="38.85546875" customWidth="1"/>
  </cols>
  <sheetData>
    <row r="1" spans="1:7" ht="48" customHeight="1" thickBot="1" x14ac:dyDescent="0.3">
      <c r="A1" s="69" t="s">
        <v>53</v>
      </c>
      <c r="B1" s="70"/>
      <c r="C1" s="70"/>
      <c r="D1" s="70"/>
      <c r="E1" s="71"/>
      <c r="F1" s="67" t="s">
        <v>42</v>
      </c>
      <c r="G1" s="43" t="s">
        <v>54</v>
      </c>
    </row>
    <row r="2" spans="1:7" x14ac:dyDescent="0.25">
      <c r="A2" s="68" t="s">
        <v>0</v>
      </c>
      <c r="B2" s="1"/>
      <c r="C2" s="1"/>
      <c r="D2" s="44" t="s">
        <v>1</v>
      </c>
      <c r="E2" s="44" t="s">
        <v>2</v>
      </c>
      <c r="F2" s="24"/>
    </row>
    <row r="3" spans="1:7" ht="15.75" thickBot="1" x14ac:dyDescent="0.3">
      <c r="B3" s="51" t="s">
        <v>3</v>
      </c>
      <c r="D3" s="16">
        <v>2847.5</v>
      </c>
      <c r="E3" s="16">
        <v>2260</v>
      </c>
      <c r="F3" s="13">
        <f>D3*1.05</f>
        <v>2989.875</v>
      </c>
      <c r="G3" s="12" t="s">
        <v>57</v>
      </c>
    </row>
    <row r="4" spans="1:7" ht="15.75" thickBot="1" x14ac:dyDescent="0.3">
      <c r="A4" s="45" t="s">
        <v>68</v>
      </c>
      <c r="B4" s="52" t="s">
        <v>4</v>
      </c>
      <c r="C4" s="18"/>
      <c r="D4" s="21"/>
      <c r="E4" s="22">
        <v>2400</v>
      </c>
      <c r="F4" s="13">
        <f>'[1]FINAL P&amp;L 2021'!$D$5*1.1</f>
        <v>873.67500000000007</v>
      </c>
      <c r="G4" s="12" t="s">
        <v>45</v>
      </c>
    </row>
    <row r="5" spans="1:7" x14ac:dyDescent="0.25">
      <c r="B5" s="37" t="s">
        <v>5</v>
      </c>
      <c r="D5" s="17">
        <v>353</v>
      </c>
      <c r="E5" s="17">
        <v>400</v>
      </c>
      <c r="F5" s="13">
        <f>D5*1.05</f>
        <v>370.65000000000003</v>
      </c>
      <c r="G5" s="12" t="s">
        <v>57</v>
      </c>
    </row>
    <row r="6" spans="1:7" x14ac:dyDescent="0.25">
      <c r="B6" s="33" t="s">
        <v>6</v>
      </c>
      <c r="D6" s="3">
        <v>0</v>
      </c>
      <c r="E6" s="3">
        <v>1000</v>
      </c>
      <c r="F6" s="13">
        <v>500</v>
      </c>
      <c r="G6" s="12" t="s">
        <v>57</v>
      </c>
    </row>
    <row r="7" spans="1:7" x14ac:dyDescent="0.25">
      <c r="B7" s="33" t="s">
        <v>7</v>
      </c>
      <c r="D7" s="5">
        <f>'[2]22-23 Group Donations'!AG77</f>
        <v>4051.35</v>
      </c>
      <c r="E7" s="6">
        <v>3800</v>
      </c>
      <c r="F7" s="13">
        <f>D7*1.05</f>
        <v>4253.9175000000005</v>
      </c>
      <c r="G7" s="12" t="s">
        <v>57</v>
      </c>
    </row>
    <row r="8" spans="1:7" x14ac:dyDescent="0.25">
      <c r="B8" s="33" t="s">
        <v>8</v>
      </c>
      <c r="D8" s="5">
        <f>'[2]22-23 Group Donations'!AH77</f>
        <v>5000</v>
      </c>
      <c r="E8" s="6">
        <v>4000</v>
      </c>
      <c r="F8" s="13">
        <f>D8*1.05</f>
        <v>5250</v>
      </c>
      <c r="G8" s="12" t="s">
        <v>57</v>
      </c>
    </row>
    <row r="9" spans="1:7" ht="15.75" thickBot="1" x14ac:dyDescent="0.3">
      <c r="A9" s="28"/>
      <c r="B9" s="51" t="s">
        <v>9</v>
      </c>
      <c r="D9" s="16">
        <f>86.52</f>
        <v>86.52</v>
      </c>
      <c r="E9" s="16">
        <v>50</v>
      </c>
      <c r="F9" s="23">
        <f>D9*1.05</f>
        <v>90.846000000000004</v>
      </c>
      <c r="G9" s="12" t="s">
        <v>57</v>
      </c>
    </row>
    <row r="10" spans="1:7" ht="15.75" thickBot="1" x14ac:dyDescent="0.3">
      <c r="A10" s="28"/>
      <c r="B10" s="53" t="s">
        <v>69</v>
      </c>
      <c r="C10" s="54"/>
      <c r="D10" s="55">
        <f>SUM(D3:D9)</f>
        <v>12338.37</v>
      </c>
      <c r="E10" s="55">
        <f>SUM(E3:E9)</f>
        <v>13910</v>
      </c>
      <c r="F10" s="56">
        <f>SUM(F3:F9)</f>
        <v>14328.9635</v>
      </c>
      <c r="G10" s="29"/>
    </row>
    <row r="11" spans="1:7" x14ac:dyDescent="0.25">
      <c r="A11" s="46" t="s">
        <v>10</v>
      </c>
      <c r="D11" s="17"/>
      <c r="E11" s="17"/>
      <c r="F11" s="24"/>
    </row>
    <row r="12" spans="1:7" x14ac:dyDescent="0.25">
      <c r="B12" s="33" t="s">
        <v>11</v>
      </c>
      <c r="D12" s="3">
        <f>12.84</f>
        <v>12.84</v>
      </c>
      <c r="E12" s="3">
        <v>0</v>
      </c>
      <c r="F12" s="13">
        <f>D12*1.1</f>
        <v>14.124000000000001</v>
      </c>
      <c r="G12" s="12" t="s">
        <v>58</v>
      </c>
    </row>
    <row r="13" spans="1:7" x14ac:dyDescent="0.25">
      <c r="B13" s="33" t="s">
        <v>12</v>
      </c>
      <c r="D13" s="3">
        <v>25.39</v>
      </c>
      <c r="E13" s="3">
        <v>0</v>
      </c>
      <c r="F13" s="13">
        <f>D13*1.1</f>
        <v>27.929000000000002</v>
      </c>
      <c r="G13" s="12" t="s">
        <v>58</v>
      </c>
    </row>
    <row r="14" spans="1:7" x14ac:dyDescent="0.25">
      <c r="A14" s="7" t="s">
        <v>13</v>
      </c>
      <c r="B14" s="47" t="s">
        <v>14</v>
      </c>
      <c r="D14" s="3">
        <v>490</v>
      </c>
      <c r="E14" s="3">
        <v>226</v>
      </c>
      <c r="F14" s="13">
        <v>490</v>
      </c>
      <c r="G14" s="12" t="s">
        <v>71</v>
      </c>
    </row>
    <row r="15" spans="1:7" x14ac:dyDescent="0.25">
      <c r="A15" s="8"/>
      <c r="B15" s="47" t="s">
        <v>15</v>
      </c>
      <c r="D15" s="3">
        <v>637.98</v>
      </c>
      <c r="E15" s="3">
        <v>580</v>
      </c>
      <c r="F15" s="14">
        <v>0</v>
      </c>
      <c r="G15" s="12" t="s">
        <v>65</v>
      </c>
    </row>
    <row r="16" spans="1:7" x14ac:dyDescent="0.25">
      <c r="B16" s="33" t="s">
        <v>16</v>
      </c>
      <c r="D16" s="3"/>
      <c r="E16" s="3"/>
      <c r="F16" s="12"/>
      <c r="G16" s="12" t="s">
        <v>55</v>
      </c>
    </row>
    <row r="17" spans="1:7" x14ac:dyDescent="0.25">
      <c r="B17" s="33" t="s">
        <v>17</v>
      </c>
      <c r="D17" s="3">
        <f>12.6+1.5</f>
        <v>14.1</v>
      </c>
      <c r="E17" s="3"/>
      <c r="F17" s="14">
        <v>0</v>
      </c>
      <c r="G17" s="12" t="s">
        <v>56</v>
      </c>
    </row>
    <row r="18" spans="1:7" x14ac:dyDescent="0.25">
      <c r="B18" s="33" t="s">
        <v>18</v>
      </c>
      <c r="D18" s="3">
        <v>1256</v>
      </c>
      <c r="E18" s="3">
        <v>1200</v>
      </c>
      <c r="F18" s="13">
        <f>(D18+50)*1.05</f>
        <v>1371.3</v>
      </c>
      <c r="G18" s="12" t="s">
        <v>46</v>
      </c>
    </row>
    <row r="19" spans="1:7" x14ac:dyDescent="0.25">
      <c r="B19" s="33" t="s">
        <v>19</v>
      </c>
      <c r="D19" s="3">
        <v>0</v>
      </c>
      <c r="E19" s="3">
        <v>0</v>
      </c>
      <c r="F19" s="12"/>
    </row>
    <row r="20" spans="1:7" x14ac:dyDescent="0.25">
      <c r="B20" s="33" t="s">
        <v>20</v>
      </c>
      <c r="D20" s="3">
        <v>10</v>
      </c>
      <c r="E20" s="3">
        <v>10</v>
      </c>
      <c r="F20" s="13">
        <f>D20</f>
        <v>10</v>
      </c>
      <c r="G20" s="12" t="s">
        <v>64</v>
      </c>
    </row>
    <row r="21" spans="1:7" x14ac:dyDescent="0.25">
      <c r="B21" s="33" t="s">
        <v>59</v>
      </c>
      <c r="D21" s="3">
        <v>275</v>
      </c>
      <c r="E21" s="3">
        <v>1000</v>
      </c>
      <c r="F21" s="14">
        <v>0</v>
      </c>
      <c r="G21" s="12" t="s">
        <v>47</v>
      </c>
    </row>
    <row r="22" spans="1:7" x14ac:dyDescent="0.25">
      <c r="B22" s="33" t="s">
        <v>21</v>
      </c>
      <c r="D22" s="3">
        <v>128.57</v>
      </c>
      <c r="E22" s="3">
        <v>128.57</v>
      </c>
      <c r="F22" s="13">
        <f>D22*1.05</f>
        <v>134.99850000000001</v>
      </c>
      <c r="G22" s="12" t="s">
        <v>57</v>
      </c>
    </row>
    <row r="23" spans="1:7" x14ac:dyDescent="0.25">
      <c r="B23" s="33" t="s">
        <v>22</v>
      </c>
      <c r="D23" s="3">
        <v>321.54000000000002</v>
      </c>
      <c r="E23" s="3">
        <v>321.54000000000002</v>
      </c>
      <c r="F23" s="13">
        <f>D23*1.05</f>
        <v>337.61700000000002</v>
      </c>
      <c r="G23" s="12" t="s">
        <v>57</v>
      </c>
    </row>
    <row r="24" spans="1:7" x14ac:dyDescent="0.25">
      <c r="B24" s="48" t="s">
        <v>23</v>
      </c>
      <c r="D24" s="3"/>
      <c r="E24" s="3"/>
      <c r="F24" s="12"/>
    </row>
    <row r="25" spans="1:7" ht="15.75" thickBot="1" x14ac:dyDescent="0.3">
      <c r="B25" s="51" t="s">
        <v>24</v>
      </c>
      <c r="D25" s="16">
        <f>1782.83+789.62</f>
        <v>2572.4499999999998</v>
      </c>
      <c r="E25" s="16">
        <v>2300</v>
      </c>
      <c r="F25" s="65">
        <f>D25*1.05</f>
        <v>2701.0724999999998</v>
      </c>
      <c r="G25" s="12" t="s">
        <v>57</v>
      </c>
    </row>
    <row r="26" spans="1:7" ht="15.75" thickBot="1" x14ac:dyDescent="0.3">
      <c r="A26" s="45" t="s">
        <v>68</v>
      </c>
      <c r="B26" s="52" t="s">
        <v>25</v>
      </c>
      <c r="C26" s="18"/>
      <c r="D26" s="19"/>
      <c r="E26" s="20">
        <v>2300</v>
      </c>
      <c r="F26" s="66">
        <f>'[1]FINAL P&amp;L 2021'!$D$29*1.1</f>
        <v>1273.7890000000002</v>
      </c>
      <c r="G26" s="12" t="s">
        <v>60</v>
      </c>
    </row>
    <row r="27" spans="1:7" x14ac:dyDescent="0.25">
      <c r="B27" s="37" t="s">
        <v>26</v>
      </c>
      <c r="D27" s="17">
        <v>686.88</v>
      </c>
      <c r="E27" s="17">
        <v>230</v>
      </c>
      <c r="F27" s="65">
        <f>D27*1.05</f>
        <v>721.22400000000005</v>
      </c>
      <c r="G27" s="12" t="s">
        <v>57</v>
      </c>
    </row>
    <row r="28" spans="1:7" x14ac:dyDescent="0.25">
      <c r="B28" s="33" t="s">
        <v>27</v>
      </c>
      <c r="D28" s="3">
        <v>0</v>
      </c>
      <c r="E28" s="3">
        <v>0</v>
      </c>
      <c r="F28" s="12"/>
    </row>
    <row r="29" spans="1:7" x14ac:dyDescent="0.25">
      <c r="A29" s="4" t="s">
        <v>28</v>
      </c>
      <c r="B29" s="33" t="s">
        <v>29</v>
      </c>
      <c r="D29" s="3"/>
      <c r="E29" s="3">
        <v>1000</v>
      </c>
      <c r="F29" s="12"/>
      <c r="G29" s="12" t="s">
        <v>61</v>
      </c>
    </row>
    <row r="30" spans="1:7" ht="24.75" customHeight="1" x14ac:dyDescent="0.25">
      <c r="A30" s="4" t="s">
        <v>30</v>
      </c>
      <c r="B30" s="49" t="s">
        <v>31</v>
      </c>
      <c r="D30" s="3">
        <v>2069</v>
      </c>
      <c r="E30" s="3">
        <v>2600</v>
      </c>
      <c r="F30" s="13">
        <f>D30*1.05</f>
        <v>2172.4500000000003</v>
      </c>
      <c r="G30" s="12" t="s">
        <v>1</v>
      </c>
    </row>
    <row r="31" spans="1:7" ht="15" customHeight="1" x14ac:dyDescent="0.25">
      <c r="A31" s="4" t="s">
        <v>32</v>
      </c>
      <c r="B31" s="49" t="s">
        <v>33</v>
      </c>
      <c r="D31" s="3">
        <v>500</v>
      </c>
      <c r="E31" s="3">
        <v>500</v>
      </c>
      <c r="F31" s="13">
        <v>250</v>
      </c>
      <c r="G31" s="12" t="s">
        <v>62</v>
      </c>
    </row>
    <row r="32" spans="1:7" ht="14.25" customHeight="1" x14ac:dyDescent="0.25">
      <c r="A32" s="4" t="s">
        <v>34</v>
      </c>
      <c r="B32" s="34" t="s">
        <v>35</v>
      </c>
      <c r="D32" s="3"/>
      <c r="E32" s="3"/>
      <c r="F32" s="12"/>
    </row>
    <row r="33" spans="1:7" x14ac:dyDescent="0.25">
      <c r="A33" s="31"/>
      <c r="B33" s="50" t="s">
        <v>36</v>
      </c>
      <c r="D33" s="3">
        <v>866.48</v>
      </c>
      <c r="E33" s="3">
        <v>700</v>
      </c>
      <c r="F33" s="14">
        <f>'[3]2020 Paid Expenses'!$C$37*1.3</f>
        <v>1906.84</v>
      </c>
      <c r="G33" s="12" t="s">
        <v>49</v>
      </c>
    </row>
    <row r="34" spans="1:7" x14ac:dyDescent="0.25">
      <c r="A34" s="31"/>
      <c r="B34" s="50" t="s">
        <v>37</v>
      </c>
      <c r="D34" s="3">
        <v>170</v>
      </c>
      <c r="E34" s="3">
        <v>250</v>
      </c>
      <c r="F34" s="14">
        <f>'[3]2020 Paid Expenses'!$C$38*1.3</f>
        <v>1314.365</v>
      </c>
      <c r="G34" s="12" t="s">
        <v>49</v>
      </c>
    </row>
    <row r="35" spans="1:7" x14ac:dyDescent="0.25">
      <c r="A35" s="31" t="s">
        <v>63</v>
      </c>
      <c r="B35" s="50" t="s">
        <v>38</v>
      </c>
      <c r="D35" s="3">
        <v>827.52</v>
      </c>
      <c r="E35" s="3">
        <v>250</v>
      </c>
      <c r="F35" s="14">
        <f>'[3]2020 Paid Expenses'!$C$36*1.3</f>
        <v>942.5</v>
      </c>
      <c r="G35" s="12" t="s">
        <v>49</v>
      </c>
    </row>
    <row r="36" spans="1:7" ht="15.75" thickBot="1" x14ac:dyDescent="0.3">
      <c r="B36" s="57" t="s">
        <v>39</v>
      </c>
      <c r="D36" s="16">
        <v>334</v>
      </c>
      <c r="E36" s="16">
        <v>0</v>
      </c>
      <c r="F36" s="25">
        <v>300</v>
      </c>
      <c r="G36" s="12" t="s">
        <v>48</v>
      </c>
    </row>
    <row r="37" spans="1:7" ht="15.75" thickBot="1" x14ac:dyDescent="0.3">
      <c r="B37" s="59" t="s">
        <v>70</v>
      </c>
      <c r="C37" s="60"/>
      <c r="D37" s="61">
        <f>SUM(D12:D36)</f>
        <v>11197.75</v>
      </c>
      <c r="E37" s="61">
        <f>SUM(E12:E36)</f>
        <v>13596.11</v>
      </c>
      <c r="F37" s="62">
        <f>SUM(F12:F36)</f>
        <v>13968.209000000001</v>
      </c>
    </row>
    <row r="38" spans="1:7" ht="15.75" thickBot="1" x14ac:dyDescent="0.3">
      <c r="B38" s="64" t="s">
        <v>40</v>
      </c>
      <c r="C38" s="26"/>
      <c r="D38" s="27">
        <f>D10-D37</f>
        <v>1140.6200000000008</v>
      </c>
      <c r="E38" s="63">
        <f>E10-E37</f>
        <v>313.88999999999942</v>
      </c>
      <c r="F38" s="58">
        <f>F10-F37</f>
        <v>360.7544999999991</v>
      </c>
    </row>
    <row r="40" spans="1:7" ht="21" customHeight="1" x14ac:dyDescent="0.25"/>
    <row r="41" spans="1:7" ht="28.5" customHeight="1" x14ac:dyDescent="0.25"/>
  </sheetData>
  <mergeCells count="1">
    <mergeCell ref="A1:E1"/>
  </mergeCell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37550-A2F4-489E-8FB7-FD3D5F66F13B}">
  <dimension ref="B1:G9"/>
  <sheetViews>
    <sheetView topLeftCell="A2" workbookViewId="0">
      <selection activeCell="H7" sqref="H7"/>
    </sheetView>
  </sheetViews>
  <sheetFormatPr defaultRowHeight="15" x14ac:dyDescent="0.25"/>
  <cols>
    <col min="1" max="1" width="3.85546875" customWidth="1"/>
    <col min="3" max="3" width="50.28515625" customWidth="1"/>
    <col min="5" max="5" width="13.140625" customWidth="1"/>
  </cols>
  <sheetData>
    <row r="1" spans="2:7" ht="32.25" customHeight="1" thickBot="1" x14ac:dyDescent="0.3">
      <c r="B1" s="41" t="s">
        <v>51</v>
      </c>
      <c r="C1" s="40"/>
      <c r="D1" s="18"/>
      <c r="E1" s="30"/>
    </row>
    <row r="3" spans="2:7" ht="30.75" customHeight="1" x14ac:dyDescent="0.25">
      <c r="B3" s="32"/>
      <c r="C3" s="42" t="s">
        <v>66</v>
      </c>
      <c r="D3" s="38" t="s">
        <v>41</v>
      </c>
      <c r="E3" s="9"/>
      <c r="F3" s="9"/>
      <c r="G3" s="9"/>
    </row>
    <row r="4" spans="2:7" ht="30.75" customHeight="1" x14ac:dyDescent="0.25">
      <c r="B4" s="33" t="s">
        <v>30</v>
      </c>
      <c r="C4" s="39" t="s">
        <v>43</v>
      </c>
      <c r="D4" s="35"/>
      <c r="E4" s="9"/>
      <c r="F4" s="9"/>
      <c r="G4" s="10"/>
    </row>
    <row r="5" spans="2:7" ht="35.25" customHeight="1" x14ac:dyDescent="0.25">
      <c r="B5" s="33" t="s">
        <v>30</v>
      </c>
      <c r="C5" s="34" t="s">
        <v>50</v>
      </c>
      <c r="D5" s="35"/>
      <c r="E5" s="9"/>
      <c r="F5" s="9"/>
      <c r="G5" s="10"/>
    </row>
    <row r="6" spans="2:7" ht="26.25" customHeight="1" x14ac:dyDescent="0.25">
      <c r="B6" s="33" t="s">
        <v>34</v>
      </c>
      <c r="C6" s="36" t="s">
        <v>67</v>
      </c>
      <c r="D6" s="35"/>
      <c r="F6" s="9"/>
      <c r="G6" s="9"/>
    </row>
    <row r="7" spans="2:7" ht="109.5" customHeight="1" x14ac:dyDescent="0.25">
      <c r="B7" s="32" t="s">
        <v>44</v>
      </c>
      <c r="C7" s="34" t="s">
        <v>52</v>
      </c>
      <c r="D7" s="35"/>
    </row>
    <row r="8" spans="2:7" ht="30.75" customHeight="1" x14ac:dyDescent="0.25">
      <c r="B8" s="11"/>
      <c r="C8" s="15"/>
    </row>
    <row r="9" spans="2:7" ht="30.75" customHeight="1" x14ac:dyDescent="0.25">
      <c r="B9" s="2"/>
      <c r="C9" s="1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 Proposed Budget</vt:lpstr>
      <vt:lpstr>Voting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Dennis</dc:creator>
  <cp:lastModifiedBy>Pat Dennis</cp:lastModifiedBy>
  <cp:lastPrinted>2023-08-22T16:12:26Z</cp:lastPrinted>
  <dcterms:created xsi:type="dcterms:W3CDTF">2023-08-14T23:19:06Z</dcterms:created>
  <dcterms:modified xsi:type="dcterms:W3CDTF">2023-08-22T17:26:37Z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ac524c-8195-4075-b74a-c36ab363e78b_Enabled">
    <vt:lpwstr>true</vt:lpwstr>
  </property>
  <property fmtid="{D5CDD505-2E9C-101B-9397-08002B2CF9AE}" pid="3" name="MSIP_Label_b2ac524c-8195-4075-b74a-c36ab363e78b_SetDate">
    <vt:lpwstr>2023-08-14T23:48:40Z</vt:lpwstr>
  </property>
  <property fmtid="{D5CDD505-2E9C-101B-9397-08002B2CF9AE}" pid="4" name="MSIP_Label_b2ac524c-8195-4075-b74a-c36ab363e78b_Method">
    <vt:lpwstr>Standard</vt:lpwstr>
  </property>
  <property fmtid="{D5CDD505-2E9C-101B-9397-08002B2CF9AE}" pid="5" name="MSIP_Label_b2ac524c-8195-4075-b74a-c36ab363e78b_Name">
    <vt:lpwstr>Internal</vt:lpwstr>
  </property>
  <property fmtid="{D5CDD505-2E9C-101B-9397-08002B2CF9AE}" pid="6" name="MSIP_Label_b2ac524c-8195-4075-b74a-c36ab363e78b_SiteId">
    <vt:lpwstr>c38f90d0-da54-455b-b1ae-c43b6009d294</vt:lpwstr>
  </property>
  <property fmtid="{D5CDD505-2E9C-101B-9397-08002B2CF9AE}" pid="7" name="MSIP_Label_b2ac524c-8195-4075-b74a-c36ab363e78b_ActionId">
    <vt:lpwstr>59cbfad0-84ef-446f-9d9d-dfef3f223c56</vt:lpwstr>
  </property>
  <property fmtid="{D5CDD505-2E9C-101B-9397-08002B2CF9AE}" pid="8" name="MSIP_Label_b2ac524c-8195-4075-b74a-c36ab363e78b_ContentBits">
    <vt:lpwstr>0</vt:lpwstr>
  </property>
</Properties>
</file>